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ombsj\SEA Gas\Website - Documents\Published\Services\Access\archive\20191113 Part 24\"/>
    </mc:Choice>
  </mc:AlternateContent>
  <xr:revisionPtr revIDLastSave="8" documentId="13_ncr:1_{06830CCA-72E5-448D-8AE8-F462612ED1E2}" xr6:coauthVersionLast="45" xr6:coauthVersionMax="45" xr10:uidLastSave="{8B93D2B2-3559-4075-996A-161B5AF59D1E}"/>
  <bookViews>
    <workbookView xWindow="-120" yWindow="-120" windowWidth="29040" windowHeight="15840" xr2:uid="{5596478A-3902-497C-B49B-E2DA06925C1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" l="1"/>
  <c r="E15" i="1" l="1"/>
  <c r="D15" i="1"/>
  <c r="E13" i="1" l="1"/>
  <c r="E14" i="1"/>
  <c r="E16" i="1" l="1"/>
  <c r="E18" i="1" s="1"/>
  <c r="D14" i="1"/>
  <c r="D13" i="1"/>
  <c r="D16" i="1" l="1"/>
  <c r="D1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tc={40ADF8A7-4ADD-4F4F-B72D-6814782B55FE}</author>
    <author>tc={41D02DA2-CBAD-4A59-BC41-8ABF18F1096D}</author>
    <author>tc={4D17D0BE-1F5F-4850-82C3-2A0274C6A2B3}</author>
    <author>tc={914C3BCD-3572-49BE-8E2C-9611FCF54616}</author>
  </authors>
  <commentList>
    <comment ref="E6" authorId="0" shapeId="0" xr:uid="{40ADF8A7-4ADD-4F4F-B72D-6814782B55FE}">
      <text>
        <t>[Threaded comment]
Your version of Excel allows you to read this threaded comment; however, any edits to it will get removed if the file is opened in a newer version of Excel. Learn more: https://go.microsoft.com/fwlink/?linkid=870924
Comment:
    Reduced to reflect actual legal fees for establishment of OTSA lower than forecast, offset by first 3 months of annual charges transferred to up-front costs given no OTSAs taken up for that period</t>
      </text>
    </comment>
    <comment ref="E8" authorId="1" shapeId="0" xr:uid="{41D02DA2-CBAD-4A59-BC41-8ABF18F1096D}">
      <text>
        <t>[Threaded comment]
Your version of Excel allows you to read this threaded comment; however, any edits to it will get removed if the file is opened in a newer version of Excel. Learn more: https://go.microsoft.com/fwlink/?linkid=870924
Comment:
    Reduced from average of 5 OTSAs to four in light of no OTSAs signed in first 3 months</t>
      </text>
    </comment>
    <comment ref="E9" authorId="2" shapeId="0" xr:uid="{4D17D0BE-1F5F-4850-82C3-2A0274C6A2B3}">
      <text>
        <t>[Threaded comment]
Your version of Excel allows you to read this threaded comment; however, any edits to it will get removed if the file is opened in a newer version of Excel. Learn more: https://go.microsoft.com/fwlink/?linkid=870924
Comment:
    Reduced from 36 months to 33 months given no recovery in first 3 months</t>
      </text>
    </comment>
    <comment ref="C11" authorId="3" shapeId="0" xr:uid="{914C3BCD-3572-49BE-8E2C-9611FCF54616}">
      <text>
        <t>[Threaded comment]
Your version of Excel allows you to read this threaded comment; however, any edits to it will get removed if the file is opened in a newer version of Excel. Learn more: https://go.microsoft.com/fwlink/?linkid=870924
Comment:
    After accounting for any rebates payable pursuant to Foundation Shipper arrangements</t>
      </text>
    </comment>
  </commentList>
</comments>
</file>

<file path=xl/sharedStrings.xml><?xml version="1.0" encoding="utf-8"?>
<sst xmlns="http://schemas.openxmlformats.org/spreadsheetml/2006/main" count="16" uniqueCount="16">
  <si>
    <t>Upfront Cost Recovery ($/month)</t>
  </si>
  <si>
    <t>Annual Cost Recovery ($/month)</t>
  </si>
  <si>
    <t>Less Net Auction Proceeds ($/month)</t>
  </si>
  <si>
    <t>Average Auction Volume (TJ/d per OTSA)</t>
  </si>
  <si>
    <t>Subtotal</t>
  </si>
  <si>
    <t>OTSA term (months)</t>
  </si>
  <si>
    <t>Upfront Costs to be recovered</t>
  </si>
  <si>
    <t>Annual Costs to be recovered</t>
  </si>
  <si>
    <t>Average number of OTSAs (PCA and PCI)</t>
  </si>
  <si>
    <t>SEA Gas PCA &amp; PCI Standardisation Cost Charges</t>
  </si>
  <si>
    <t>Assumptions</t>
  </si>
  <si>
    <t>Calculations</t>
  </si>
  <si>
    <t>Result</t>
  </si>
  <si>
    <t>Net Auction Proceeds ($/GJ)</t>
  </si>
  <si>
    <t>Effective Date</t>
  </si>
  <si>
    <t>Standardisation Cost Charge ($/month/OTSA)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</si>
</sst>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6" fontId="0" fillId="0" borderId="0" xfId="0" applyNumberFormat="1"/>
    <xf numFmtId="164" fontId="0" fillId="0" borderId="0" xfId="1" applyNumberFormat="1" applyFont="1"/>
    <xf numFmtId="164" fontId="2" fillId="0" borderId="0" xfId="0" applyNumberFormat="1" applyFont="1"/>
    <xf numFmtId="164" fontId="0" fillId="0" borderId="1" xfId="0" applyNumberFormat="1" applyBorder="1"/>
    <xf numFmtId="0" fontId="2" fillId="0" borderId="0" xfId="0" applyFont="1"/>
    <xf numFmtId="0" fontId="3" fillId="0" borderId="0" xfId="0" applyFont="1"/>
    <xf numFmtId="44" fontId="0" fillId="0" borderId="0" xfId="1" applyFont="1"/>
    <xf numFmtId="164" fontId="0" fillId="0" borderId="0" xfId="0" applyNumberFormat="1"/>
    <xf numFmtId="14" fontId="2" fillId="0" borderId="0" xfId="0" applyNumberFormat="1" applyFont="1"/>
    <xf numFmtId="0" fontId="5" fillId="0" borderId="0" xfId="0" applyFont="1"/>
    <xf numFmtId="0" fontId="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EA Gas" id="{3724D7F4-C60D-487A-8EBE-FE410490FECF}" userId="SEA Gas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6" personId="{3724D7F4-C60D-487A-8EBE-FE410490FECF}" id="{40ADF8A7-4ADD-4F4F-B72D-6814782B55FE}">
    <text>Reduced to reflect actual legal fees for establishment of OTSA lower than forecast, offset by first 3 months of annual charges transferred to up-front costs given no OTSAs taken up for that period</text>
  </threadedComment>
  <threadedComment ref="E8" personId="{3724D7F4-C60D-487A-8EBE-FE410490FECF}" id="{41D02DA2-CBAD-4A59-BC41-8ABF18F1096D}">
    <text>Reduced from average of 5 OTSAs to four in light of no OTSAs signed in first 3 months</text>
  </threadedComment>
  <threadedComment ref="E9" personId="{3724D7F4-C60D-487A-8EBE-FE410490FECF}" id="{4D17D0BE-1F5F-4850-82C3-2A0274C6A2B3}">
    <text>Reduced from 36 months to 33 months given no recovery in first 3 months</text>
  </threadedComment>
  <threadedComment ref="C11" personId="{3724D7F4-C60D-487A-8EBE-FE410490FECF}" id="{914C3BCD-3572-49BE-8E2C-9611FCF54616}">
    <text>After accounting for any rebates payable pursuant to Foundation Shipper arrangements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43B1F-7667-4493-8A24-554608BB2B4E}">
  <dimension ref="B2:E20"/>
  <sheetViews>
    <sheetView tabSelected="1" workbookViewId="0">
      <selection activeCell="G3" sqref="G3"/>
    </sheetView>
  </sheetViews>
  <sheetFormatPr defaultRowHeight="15" x14ac:dyDescent="0.25"/>
  <cols>
    <col min="2" max="2" width="14.7109375" customWidth="1"/>
    <col min="3" max="3" width="50.5703125" bestFit="1" customWidth="1"/>
    <col min="4" max="5" width="12" customWidth="1"/>
    <col min="6" max="6" width="10.140625" bestFit="1" customWidth="1"/>
  </cols>
  <sheetData>
    <row r="2" spans="2:5" ht="18.75" x14ac:dyDescent="0.3">
      <c r="B2" s="10" t="s">
        <v>9</v>
      </c>
    </row>
    <row r="3" spans="2:5" x14ac:dyDescent="0.25">
      <c r="B3" s="6"/>
    </row>
    <row r="4" spans="2:5" x14ac:dyDescent="0.25">
      <c r="D4" s="11" t="s">
        <v>14</v>
      </c>
      <c r="E4" s="11"/>
    </row>
    <row r="5" spans="2:5" x14ac:dyDescent="0.25">
      <c r="D5" s="9">
        <v>43525</v>
      </c>
      <c r="E5" s="9">
        <v>43617</v>
      </c>
    </row>
    <row r="6" spans="2:5" x14ac:dyDescent="0.25">
      <c r="B6" s="5" t="s">
        <v>10</v>
      </c>
      <c r="C6" t="s">
        <v>6</v>
      </c>
      <c r="D6" s="1">
        <v>395000</v>
      </c>
      <c r="E6" s="1">
        <f>D6-(20000-14355)+(E5-D5)/365*D7</f>
        <v>427163.21917808219</v>
      </c>
    </row>
    <row r="7" spans="2:5" x14ac:dyDescent="0.25">
      <c r="C7" t="s">
        <v>7</v>
      </c>
      <c r="D7" s="1">
        <v>150000</v>
      </c>
      <c r="E7" s="2">
        <v>150000</v>
      </c>
    </row>
    <row r="8" spans="2:5" x14ac:dyDescent="0.25">
      <c r="C8" t="s">
        <v>8</v>
      </c>
      <c r="D8">
        <v>5</v>
      </c>
      <c r="E8">
        <v>4</v>
      </c>
    </row>
    <row r="9" spans="2:5" x14ac:dyDescent="0.25">
      <c r="C9" t="s">
        <v>5</v>
      </c>
      <c r="D9">
        <v>36</v>
      </c>
      <c r="E9">
        <v>33</v>
      </c>
    </row>
    <row r="10" spans="2:5" x14ac:dyDescent="0.25">
      <c r="C10" t="s">
        <v>3</v>
      </c>
      <c r="D10">
        <v>5</v>
      </c>
      <c r="E10">
        <v>5</v>
      </c>
    </row>
    <row r="11" spans="2:5" x14ac:dyDescent="0.25">
      <c r="C11" t="s">
        <v>13</v>
      </c>
      <c r="D11" s="7">
        <v>7.4999999999999997E-3</v>
      </c>
      <c r="E11" s="7">
        <v>7.4999999999999997E-3</v>
      </c>
    </row>
    <row r="13" spans="2:5" x14ac:dyDescent="0.25">
      <c r="B13" s="5" t="s">
        <v>11</v>
      </c>
      <c r="C13" t="s">
        <v>0</v>
      </c>
      <c r="D13" s="2">
        <f>D6/D9</f>
        <v>10972.222222222223</v>
      </c>
      <c r="E13" s="2">
        <f>E6/E9</f>
        <v>12944.3399750934</v>
      </c>
    </row>
    <row r="14" spans="2:5" x14ac:dyDescent="0.25">
      <c r="C14" t="s">
        <v>1</v>
      </c>
      <c r="D14" s="2">
        <f>D7/12</f>
        <v>12500</v>
      </c>
      <c r="E14" s="2">
        <f>E7/12</f>
        <v>12500</v>
      </c>
    </row>
    <row r="15" spans="2:5" x14ac:dyDescent="0.25">
      <c r="C15" t="s">
        <v>2</v>
      </c>
      <c r="D15" s="2">
        <f>-D10*1000*D11*365/12*5</f>
        <v>-5703.125</v>
      </c>
      <c r="E15" s="2">
        <f>-E10*1000*E11*365/12*5</f>
        <v>-5703.125</v>
      </c>
    </row>
    <row r="16" spans="2:5" x14ac:dyDescent="0.25">
      <c r="C16" t="s">
        <v>4</v>
      </c>
      <c r="D16" s="4">
        <f>SUM(D13:D15)</f>
        <v>17769.097222222223</v>
      </c>
      <c r="E16" s="4">
        <f>SUM(E13:E15)</f>
        <v>19741.2149750934</v>
      </c>
    </row>
    <row r="18" spans="2:5" x14ac:dyDescent="0.25">
      <c r="B18" s="5" t="s">
        <v>12</v>
      </c>
      <c r="C18" t="s">
        <v>15</v>
      </c>
      <c r="D18" s="3">
        <f>D16/D8</f>
        <v>3553.8194444444443</v>
      </c>
      <c r="E18" s="3">
        <f>E16/E8</f>
        <v>4935.3037437733501</v>
      </c>
    </row>
    <row r="20" spans="2:5" x14ac:dyDescent="0.25">
      <c r="D20" s="8"/>
      <c r="E20" s="8"/>
    </row>
  </sheetData>
  <sheetProtection algorithmName="SHA-512" hashValue="JhdittIZHB1ljQBq9R68wP1f6pziDATSOPJb+dGyK3tPWtoGLjs3gWRjPVKCUgJ1btrjpycsL4EXzL/AvuZHOg==" saltValue="MS8mlhzQJq8krHKZuwglWA==" spinCount="100000" sheet="1" objects="1" scenarios="1"/>
  <mergeCells count="1">
    <mergeCell ref="D4:E4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BF0FF95BD8F24CA07172DC74E4C1A0" ma:contentTypeVersion="2" ma:contentTypeDescription="Create a new document." ma:contentTypeScope="" ma:versionID="a110141f122337f3f62911070b9cb39d">
  <xsd:schema xmlns:xsd="http://www.w3.org/2001/XMLSchema" xmlns:xs="http://www.w3.org/2001/XMLSchema" xmlns:p="http://schemas.microsoft.com/office/2006/metadata/properties" xmlns:ns2="c8cbed6f-96dc-40c6-b8ad-dde309300e66" targetNamespace="http://schemas.microsoft.com/office/2006/metadata/properties" ma:root="true" ma:fieldsID="03756004cc62076a577d23e3ba0cd9c1" ns2:_="">
    <xsd:import namespace="c8cbed6f-96dc-40c6-b8ad-dde309300e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cbed6f-96dc-40c6-b8ad-dde309300e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3C935B-CFA3-4EA2-980E-2CE1C17BFA5C}">
  <ds:schemaRefs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c8cbed6f-96dc-40c6-b8ad-dde309300e66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F863539-77A0-4074-B61D-34DA0E35AA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cbed6f-96dc-40c6-b8ad-dde309300e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7FA45B5-51BF-491F-8DBE-E0884FCE87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Jamie Coombs</cp:lastModifiedBy>
  <cp:lastPrinted>2019-11-13T03:24:37Z</cp:lastPrinted>
  <dcterms:created xsi:type="dcterms:W3CDTF">2019-02-26T23:40:43Z</dcterms:created>
  <dcterms:modified xsi:type="dcterms:W3CDTF">2019-11-13T03:45:57Z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0x01010069BF0FF95BD8F24CA07172DC74E4C1A0</vt:lpwstr>
  </property>
</Properties>
</file>